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ROJETS R&amp;D\R&amp;D\"/>
    </mc:Choice>
  </mc:AlternateContent>
  <xr:revisionPtr revIDLastSave="0" documentId="13_ncr:1_{341B1E78-01F5-4D4F-A17D-98432EBFE062}" xr6:coauthVersionLast="36" xr6:coauthVersionMax="36" xr10:uidLastSave="{00000000-0000-0000-0000-000000000000}"/>
  <bookViews>
    <workbookView xWindow="0" yWindow="75" windowWidth="24240" windowHeight="12600" xr2:uid="{00000000-000D-0000-FFFF-FFFF00000000}"/>
  </bookViews>
  <sheets>
    <sheet name="R&amp;D 20120" sheetId="13" r:id="rId1"/>
  </sheets>
  <definedNames>
    <definedName name="_xlnm._FilterDatabase" localSheetId="0" hidden="1">'R&amp;D 20120'!$A$2:$S$18</definedName>
  </definedNames>
  <calcPr calcId="191029"/>
</workbook>
</file>

<file path=xl/calcChain.xml><?xml version="1.0" encoding="utf-8"?>
<calcChain xmlns="http://schemas.openxmlformats.org/spreadsheetml/2006/main">
  <c r="J8" i="13" l="1"/>
  <c r="J7" i="13"/>
  <c r="Q7" i="13"/>
  <c r="J14" i="13"/>
  <c r="R7" i="13" l="1"/>
  <c r="Q11" i="13" l="1"/>
  <c r="J11" i="13"/>
  <c r="R11" i="13" l="1"/>
  <c r="O16" i="13"/>
  <c r="I16" i="13"/>
  <c r="Q10" i="13" l="1"/>
  <c r="J10" i="13"/>
  <c r="N16" i="13"/>
  <c r="M16" i="13"/>
  <c r="L16" i="13" l="1"/>
  <c r="J9" i="13"/>
  <c r="Q9" i="13"/>
  <c r="R9" i="13" l="1"/>
  <c r="K16" i="13"/>
  <c r="Q8" i="13"/>
  <c r="R8" i="13" s="1"/>
  <c r="Q6" i="13" l="1"/>
  <c r="J6" i="13"/>
  <c r="Q5" i="13"/>
  <c r="J5" i="13"/>
  <c r="Q4" i="13"/>
  <c r="J4" i="13"/>
  <c r="J16" i="13" l="1"/>
  <c r="Q16" i="13"/>
  <c r="R6" i="13"/>
  <c r="R5" i="13"/>
  <c r="R4" i="13"/>
  <c r="R16" i="13" l="1"/>
</calcChain>
</file>

<file path=xl/sharedStrings.xml><?xml version="1.0" encoding="utf-8"?>
<sst xmlns="http://schemas.openxmlformats.org/spreadsheetml/2006/main" count="124" uniqueCount="104">
  <si>
    <t>Leader</t>
  </si>
  <si>
    <t>Duree du projet</t>
  </si>
  <si>
    <t>1 an</t>
  </si>
  <si>
    <t>Projet Nbr</t>
  </si>
  <si>
    <t>Priorite</t>
  </si>
  <si>
    <t>JMS</t>
  </si>
  <si>
    <t>Team</t>
  </si>
  <si>
    <t>R2018-7</t>
  </si>
  <si>
    <t>R2018-8</t>
  </si>
  <si>
    <t>R2018-18</t>
  </si>
  <si>
    <t>R2018-22</t>
  </si>
  <si>
    <t>Sujet</t>
  </si>
  <si>
    <t>Investissements matériel</t>
  </si>
  <si>
    <t>Consommables</t>
  </si>
  <si>
    <t>Total</t>
  </si>
  <si>
    <t>Locations</t>
  </si>
  <si>
    <t>Heures machines
(129 €/h)</t>
  </si>
  <si>
    <t>Ing 64,00 €/h + tech 42,00 €/h</t>
  </si>
  <si>
    <t>1 homme/m = 60% Ing + 40% Tech = 55 €/h</t>
  </si>
  <si>
    <t>Heures</t>
  </si>
  <si>
    <t>Coût</t>
  </si>
  <si>
    <t>Sous traitance
(Etudes, Outillages, Eprouvettes,…)</t>
  </si>
  <si>
    <t>TOTAL Général</t>
  </si>
  <si>
    <t>R2019-5</t>
  </si>
  <si>
    <t>Carbure 3D</t>
  </si>
  <si>
    <t>OP1</t>
  </si>
  <si>
    <t>Pulvérisation/fragmentation/sphéroidisation</t>
  </si>
  <si>
    <t>OP2</t>
  </si>
  <si>
    <t>Industrialisation de procédés (laser, plasma,…)</t>
  </si>
  <si>
    <t>OP3</t>
  </si>
  <si>
    <t>Développement de solutions de soudure/rechargement</t>
  </si>
  <si>
    <t>OP4</t>
  </si>
  <si>
    <t>OP1/OP3</t>
  </si>
  <si>
    <t>OP2/OP3</t>
  </si>
  <si>
    <t>A : obtention résultats satisfaisants
D : niveaux de précision
C : utilisation de nos matériels
P : rentabilité</t>
  </si>
  <si>
    <t>Verrous technologiques
(Aléas, Difficultés, Contraintes,Performances)</t>
  </si>
  <si>
    <t>Réaliser des dépôts dur avec des carbures de titane, carbures de vanadium.</t>
  </si>
  <si>
    <t>JMS/KP</t>
  </si>
  <si>
    <t>3 ans</t>
  </si>
  <si>
    <t>Commentaire</t>
  </si>
  <si>
    <t>Développement de moyens de contrôle de procédé / métrologie</t>
  </si>
  <si>
    <t xml:space="preserve">N° OP (*)
</t>
  </si>
  <si>
    <t>(*) N° OP</t>
  </si>
  <si>
    <r>
      <t xml:space="preserve">Personnel :
</t>
    </r>
    <r>
      <rPr>
        <b/>
        <sz val="8"/>
        <color theme="1"/>
        <rFont val="Calibri"/>
        <family val="2"/>
        <scheme val="minor"/>
      </rPr>
      <t>Ing 64,00 €/h + tech 42,00 €/h
1 homme/m = 60% Ing + 40% Tech
--&gt; 55€/h</t>
    </r>
  </si>
  <si>
    <t>A: faisabilité
D : définition du type d'usure
C : dimensions et poids élevés
P : modèle économique (licence,…)</t>
  </si>
  <si>
    <t>Programme</t>
  </si>
  <si>
    <t>Maitriser la technologie.
Définir des conditions opératoires et de mise en œuvre.
Réaliser des nouvelles formulations de dépôts avec nos carbures
Caractériser ces dépôts</t>
  </si>
  <si>
    <t>A : Performance du procédé
D : Robustesse
C : limitation des machines
P : Qualité des dépôts, résultats de tests d'usure et de corrosion</t>
  </si>
  <si>
    <t>A : définition d'une formulation de dépôt
D : absence de connaissances, validation expérimentale
C :  approvisionnement, procédés d'atomisation/sphéroidisation
P : Qualité des dépôts</t>
  </si>
  <si>
    <t>A : Marché 
D : vitesse exécution
C : matière première (WC)
P : A définir</t>
  </si>
  <si>
    <t>JMS + BG</t>
  </si>
  <si>
    <t>Réaliser des pièces anti usure en carbure de tungstène en fabrication additive
Thèse CIFRE avec ENISE</t>
  </si>
  <si>
    <t>1,5 ans</t>
  </si>
  <si>
    <t>2 ans</t>
  </si>
  <si>
    <t>Fabrication additive sur pièces de grandes dimensions et de formes complexes.
Programmation et traitement de la chaine numérique (Projet Integradde)</t>
  </si>
  <si>
    <t>Définir des conditions de mise en œuvre
Travailler sur des pièces de grandes dimensions et formes complexes (tête de forage)
Evaluer les performances.</t>
  </si>
  <si>
    <t>Budget prévisionnel 2023</t>
  </si>
  <si>
    <t>invest fait sur fin 2022</t>
  </si>
  <si>
    <t>invest en fonction résultats creuset fin 2022</t>
  </si>
  <si>
    <t>Essais aux US</t>
  </si>
  <si>
    <t>1 thésard CIFRE inclus au coût effectif. Derniere année</t>
  </si>
  <si>
    <t>3D SCAN</t>
  </si>
  <si>
    <t>Programmation sur machine à partir d'un scan de la surface</t>
  </si>
  <si>
    <t>LUNOVU</t>
  </si>
  <si>
    <t>R2023-01</t>
  </si>
  <si>
    <t>RECYLAM
Cylindres de laminoir</t>
  </si>
  <si>
    <t>Diversifier notre catalogue. Ameliorer nos depots. Etre moins dependant du WC.
Sphéroidiser ces carbures.
Définir un dépôt plus économique avec base Fer</t>
  </si>
  <si>
    <t>Fil fourré base Ni et base Fer</t>
  </si>
  <si>
    <t>A: Performances en service
D : données scan inexploitable
C : intégration sur machine de production
P : génération de programme sur surfaces gauches in situ sans assistance ingéniérie</t>
  </si>
  <si>
    <t>Développement d'une recette fil fourré dia 2,4 mm en base Ni et base Fer</t>
  </si>
  <si>
    <t>R2018-2</t>
  </si>
  <si>
    <t>ULTITECH</t>
  </si>
  <si>
    <t>Fabrication de baguettes de rechargement (rods) pour le rechargement manuel Flamme et TIG.
Rechargement de tête de forage</t>
  </si>
  <si>
    <t>A: Procédé d'obtention
D : teneur maximale en sphérotène, dimensions des baguettes
C : utilisation des moyens de production existants
P : tenue en service, facilité de dépose</t>
  </si>
  <si>
    <t>Développement d'une solution anti usure pour cylindre de laminage à chaud et à froid en partenariat avec ARCELOR MITTAL et CONSTELLIUM. Projet RECYLAM
Réparation de rouleaux</t>
  </si>
  <si>
    <t>A : efficacité de la mise en œuvre et performances en service
D : revêtement d'un dia intérieur d'accessibilité réduite
C : utilisation de nos moyens techniques
P : couple produit /procédé plus performant</t>
  </si>
  <si>
    <t>TECHNOPLAQUETTE
Phase 2 : revêtement interne</t>
  </si>
  <si>
    <t xml:space="preserve">Définir une solution complète de protection avec plaquette pour la protection de dia intérieur.
Développer une solution propriétaire plus performante.
</t>
  </si>
  <si>
    <t>Projet arrêté; pertinence à reconsidérer</t>
  </si>
  <si>
    <t>A: Utilisation du sphérotène
D : exploitation des granulométries supérieures à 150 µm
C : fabrication en sous traitance
P : tenue en service, performances par rapport aux produits concurrents, application drill bits</t>
  </si>
  <si>
    <t>R2022-01</t>
  </si>
  <si>
    <t>R2023-02</t>
  </si>
  <si>
    <t>BIG CARB</t>
  </si>
  <si>
    <t>Réaliser des dépôts laser avec des tailles de carbures supérieures à 500 µm
Associer des carbures frittés WC-Co
Utiliser des carbures issues des filières de recyclage
Utiliser toutes les dimensions issues du creuset froid (diminuer le stock de 450-700 µm)
Utiliser les produits fabriqués par Carbure du Chéran dans nos solutions anti-usure</t>
  </si>
  <si>
    <t>A: performances en service
D : intégrité des pièces en carbures
C : Prix de revient
P : applications en services</t>
  </si>
  <si>
    <t>JMS + KP + BA</t>
  </si>
  <si>
    <r>
      <t>JMS + KP +</t>
    </r>
    <r>
      <rPr>
        <sz val="11"/>
        <color theme="1"/>
        <rFont val="Calibri"/>
        <family val="2"/>
        <scheme val="minor"/>
      </rPr>
      <t xml:space="preserve"> GC</t>
    </r>
  </si>
  <si>
    <t>JMS + KP + ZR + GC + VD + CB</t>
  </si>
  <si>
    <t xml:space="preserve"> JMS + KP</t>
  </si>
  <si>
    <t>CREUSET FROID</t>
  </si>
  <si>
    <t>JMS + ZR + KP + PB + RA</t>
  </si>
  <si>
    <t>RE USE</t>
  </si>
  <si>
    <t>ZR</t>
  </si>
  <si>
    <t>ZR + PB + KP</t>
  </si>
  <si>
    <t>Augmentation de la proportion de grains utilisable au laser ( 40-160 µm)
Réduire la part de granulométrie non utilisables 
Piloter/ déplacer la répartition granulométriques en fonction des besoin</t>
  </si>
  <si>
    <t>A : obtention résultats satisfaisants
D : niveaux de précision
C : utilisation de nos matériels
P : rendement de l'installation</t>
  </si>
  <si>
    <t>ZR + JMS + GC + BA</t>
  </si>
  <si>
    <t>Valoriser le WC fondu &lt;20µm
 Remettre dans le circuit le WC fondu inutilisé
Utiliser du WC recyclé pour la fabrication du carbure de tungstène fondu</t>
  </si>
  <si>
    <t>A: Faisabilité
D : adéquation creuset froid
C : intégration sur machine de production
P : part de matière recyclée dans notre production</t>
  </si>
  <si>
    <t>ZR + PB</t>
  </si>
  <si>
    <t>Coût horaire</t>
  </si>
  <si>
    <t>High speed cladding : Réaliser des dépôts très fins soudés avec le laser, applications chromage dur, HVOF</t>
  </si>
  <si>
    <t>OP 1</t>
  </si>
  <si>
    <t>OP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</si>
</sst>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##&quot; h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44" fontId="0" fillId="0" borderId="0" xfId="1" applyFont="1"/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44" fontId="0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0" applyNumberFormat="1" applyFill="1" applyBorder="1" applyAlignment="1">
      <alignment vertical="center" wrapText="1"/>
    </xf>
    <xf numFmtId="44" fontId="5" fillId="0" borderId="1" xfId="1" applyFont="1" applyFill="1" applyBorder="1" applyAlignment="1">
      <alignment vertical="center" wrapText="1"/>
    </xf>
    <xf numFmtId="44" fontId="0" fillId="0" borderId="1" xfId="0" applyNumberFormat="1" applyFont="1" applyFill="1" applyBorder="1" applyAlignment="1">
      <alignment vertical="center" wrapText="1"/>
    </xf>
    <xf numFmtId="0" fontId="0" fillId="0" borderId="0" xfId="0" applyFont="1"/>
    <xf numFmtId="0" fontId="4" fillId="0" borderId="1" xfId="0" applyFont="1" applyFill="1" applyBorder="1" applyAlignment="1">
      <alignment vertical="center" wrapText="1"/>
    </xf>
    <xf numFmtId="44" fontId="1" fillId="2" borderId="1" xfId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1" fillId="2" borderId="6" xfId="0" applyFont="1" applyFill="1" applyBorder="1" applyAlignment="1">
      <alignment horizontal="center" vertical="center" wrapText="1"/>
    </xf>
    <xf numFmtId="44" fontId="1" fillId="2" borderId="6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4" fontId="1" fillId="0" borderId="2" xfId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4" fontId="1" fillId="0" borderId="2" xfId="1" applyFont="1" applyBorder="1" applyAlignment="1">
      <alignment vertical="center"/>
    </xf>
    <xf numFmtId="44" fontId="1" fillId="0" borderId="2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164" fontId="1" fillId="0" borderId="1" xfId="1" applyNumberFormat="1" applyFont="1" applyFill="1" applyBorder="1" applyAlignment="1">
      <alignment vertical="center" wrapText="1"/>
    </xf>
    <xf numFmtId="6" fontId="0" fillId="0" borderId="1" xfId="1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vertical="center" wrapText="1"/>
    </xf>
    <xf numFmtId="44" fontId="0" fillId="0" borderId="2" xfId="1" applyFont="1" applyFill="1" applyBorder="1" applyAlignment="1">
      <alignment vertical="center" wrapText="1"/>
    </xf>
    <xf numFmtId="44" fontId="0" fillId="0" borderId="2" xfId="0" applyNumberForma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4" fontId="1" fillId="2" borderId="7" xfId="1" applyFont="1" applyFill="1" applyBorder="1" applyAlignment="1">
      <alignment horizontal="center" vertical="top" wrapText="1"/>
    </xf>
    <xf numFmtId="44" fontId="1" fillId="2" borderId="8" xfId="1" applyFont="1" applyFill="1" applyBorder="1" applyAlignment="1">
      <alignment horizontal="center" vertical="top" wrapText="1"/>
    </xf>
    <xf numFmtId="44" fontId="1" fillId="2" borderId="7" xfId="1" applyFont="1" applyFill="1" applyBorder="1" applyAlignment="1">
      <alignment horizontal="center" vertical="center" wrapText="1"/>
    </xf>
    <xf numFmtId="44" fontId="1" fillId="2" borderId="9" xfId="1" applyFont="1" applyFill="1" applyBorder="1" applyAlignment="1">
      <alignment horizontal="center" vertical="center" wrapText="1"/>
    </xf>
    <xf numFmtId="44" fontId="1" fillId="2" borderId="8" xfId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9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3"/>
  <sheetViews>
    <sheetView tabSelected="1" zoomScale="60" zoomScaleNormal="60" workbookViewId="0">
      <pane xSplit="3600" ySplit="1440" activePane="bottomRight"/>
      <selection activeCell="G17" sqref="G17"/>
      <selection pane="topRight" activeCell="I2" sqref="I2:J2"/>
      <selection pane="bottomLeft" activeCell="A10" sqref="A10:XFD10"/>
      <selection pane="bottomRight" activeCell="R14" sqref="R14"/>
    </sheetView>
  </sheetViews>
  <sheetFormatPr baseColWidth="10" defaultRowHeight="15" x14ac:dyDescent="0.25"/>
  <cols>
    <col min="1" max="1" width="9.28515625" style="1" customWidth="1"/>
    <col min="2" max="2" width="9.5703125" customWidth="1"/>
    <col min="3" max="3" width="38.42578125" customWidth="1"/>
    <col min="4" max="5" width="50.7109375" customWidth="1"/>
    <col min="6" max="6" width="8.140625" customWidth="1"/>
    <col min="7" max="7" width="9.42578125" customWidth="1"/>
    <col min="8" max="8" width="11.140625" customWidth="1"/>
    <col min="9" max="9" width="8.42578125" customWidth="1"/>
    <col min="10" max="10" width="16.42578125" style="5" customWidth="1"/>
    <col min="11" max="11" width="15.5703125" style="5" customWidth="1"/>
    <col min="12" max="12" width="11.42578125" style="5" customWidth="1"/>
    <col min="13" max="13" width="16.140625" style="5" customWidth="1"/>
    <col min="14" max="14" width="15.140625" style="5" customWidth="1"/>
    <col min="15" max="15" width="9.28515625" style="5" customWidth="1"/>
    <col min="16" max="16" width="10" style="5" customWidth="1"/>
    <col min="17" max="17" width="13.5703125" style="5" customWidth="1"/>
    <col min="18" max="18" width="16.5703125" customWidth="1"/>
    <col min="20" max="20" width="31.28515625" style="20" customWidth="1"/>
  </cols>
  <sheetData>
    <row r="1" spans="1:20" ht="30" x14ac:dyDescent="0.25">
      <c r="A1" s="56" t="s">
        <v>41</v>
      </c>
      <c r="B1" s="58" t="s">
        <v>3</v>
      </c>
      <c r="C1" s="2" t="s">
        <v>11</v>
      </c>
      <c r="D1" s="2" t="s">
        <v>45</v>
      </c>
      <c r="E1" s="2"/>
      <c r="F1" s="2" t="s">
        <v>0</v>
      </c>
      <c r="G1" s="2" t="s">
        <v>6</v>
      </c>
      <c r="H1" s="2" t="s">
        <v>1</v>
      </c>
      <c r="I1" s="48" t="s">
        <v>56</v>
      </c>
      <c r="J1" s="49"/>
      <c r="K1" s="49"/>
      <c r="L1" s="49"/>
      <c r="M1" s="49"/>
      <c r="N1" s="49"/>
      <c r="O1" s="49"/>
      <c r="P1" s="49"/>
      <c r="Q1" s="49"/>
      <c r="R1" s="50"/>
      <c r="S1" s="4" t="s">
        <v>4</v>
      </c>
      <c r="T1" s="57" t="s">
        <v>39</v>
      </c>
    </row>
    <row r="2" spans="1:20" ht="60" x14ac:dyDescent="0.25">
      <c r="A2" s="56"/>
      <c r="B2" s="58"/>
      <c r="C2" s="21"/>
      <c r="D2" s="21"/>
      <c r="E2" s="21" t="s">
        <v>35</v>
      </c>
      <c r="F2" s="21"/>
      <c r="G2" s="21"/>
      <c r="H2" s="21"/>
      <c r="I2" s="51" t="s">
        <v>43</v>
      </c>
      <c r="J2" s="52"/>
      <c r="K2" s="22" t="s">
        <v>12</v>
      </c>
      <c r="L2" s="22" t="s">
        <v>15</v>
      </c>
      <c r="M2" s="22" t="s">
        <v>13</v>
      </c>
      <c r="N2" s="22" t="s">
        <v>21</v>
      </c>
      <c r="O2" s="53" t="s">
        <v>16</v>
      </c>
      <c r="P2" s="54"/>
      <c r="Q2" s="55"/>
      <c r="R2" s="21" t="s">
        <v>14</v>
      </c>
      <c r="S2" s="23"/>
      <c r="T2" s="57"/>
    </row>
    <row r="3" spans="1:20" ht="30" x14ac:dyDescent="0.25">
      <c r="A3" s="30"/>
      <c r="B3" s="30"/>
      <c r="C3" s="30"/>
      <c r="D3" s="30"/>
      <c r="E3" s="30"/>
      <c r="F3" s="30"/>
      <c r="G3" s="30"/>
      <c r="H3" s="30"/>
      <c r="I3" s="18" t="s">
        <v>19</v>
      </c>
      <c r="J3" s="18" t="s">
        <v>20</v>
      </c>
      <c r="K3" s="18"/>
      <c r="L3" s="18"/>
      <c r="M3" s="18"/>
      <c r="N3" s="18"/>
      <c r="O3" s="18" t="s">
        <v>19</v>
      </c>
      <c r="P3" s="18" t="s">
        <v>100</v>
      </c>
      <c r="Q3" s="18" t="s">
        <v>20</v>
      </c>
      <c r="R3" s="30"/>
      <c r="S3" s="31"/>
      <c r="T3" s="32"/>
    </row>
    <row r="4" spans="1:20" ht="90" x14ac:dyDescent="0.25">
      <c r="A4" s="33" t="s">
        <v>29</v>
      </c>
      <c r="B4" s="6" t="s">
        <v>7</v>
      </c>
      <c r="C4" s="7" t="s">
        <v>101</v>
      </c>
      <c r="D4" s="7" t="s">
        <v>46</v>
      </c>
      <c r="E4" s="7" t="s">
        <v>47</v>
      </c>
      <c r="F4" s="11" t="s">
        <v>5</v>
      </c>
      <c r="G4" s="10" t="s">
        <v>86</v>
      </c>
      <c r="H4" s="6" t="s">
        <v>53</v>
      </c>
      <c r="I4" s="19">
        <v>250</v>
      </c>
      <c r="J4" s="8">
        <f t="shared" ref="J4:J6" si="0">I4*55</f>
        <v>13750</v>
      </c>
      <c r="K4" s="39"/>
      <c r="L4" s="8">
        <v>0</v>
      </c>
      <c r="M4" s="8">
        <v>10000</v>
      </c>
      <c r="N4" s="8">
        <v>10000</v>
      </c>
      <c r="O4" s="19">
        <v>300</v>
      </c>
      <c r="P4" s="8">
        <v>45</v>
      </c>
      <c r="Q4" s="8">
        <f t="shared" ref="Q4:Q8" si="1">O4*P4</f>
        <v>13500</v>
      </c>
      <c r="R4" s="13">
        <f t="shared" ref="R4:R9" si="2">J4+K4+L4+M4+N4+Q4</f>
        <v>47250</v>
      </c>
      <c r="S4" s="9"/>
      <c r="T4" s="37" t="s">
        <v>57</v>
      </c>
    </row>
    <row r="5" spans="1:20" ht="90" x14ac:dyDescent="0.25">
      <c r="A5" s="33" t="s">
        <v>32</v>
      </c>
      <c r="B5" s="6" t="s">
        <v>8</v>
      </c>
      <c r="C5" s="7" t="s">
        <v>36</v>
      </c>
      <c r="D5" s="7" t="s">
        <v>66</v>
      </c>
      <c r="E5" s="7" t="s">
        <v>48</v>
      </c>
      <c r="F5" s="7" t="s">
        <v>5</v>
      </c>
      <c r="G5" s="6" t="s">
        <v>87</v>
      </c>
      <c r="H5" s="6" t="s">
        <v>2</v>
      </c>
      <c r="I5" s="19">
        <v>160</v>
      </c>
      <c r="J5" s="8">
        <f t="shared" si="0"/>
        <v>8800</v>
      </c>
      <c r="K5" s="8"/>
      <c r="L5" s="8"/>
      <c r="M5" s="8">
        <v>4000</v>
      </c>
      <c r="N5" s="8">
        <v>2000</v>
      </c>
      <c r="O5" s="19">
        <v>50</v>
      </c>
      <c r="P5" s="8">
        <v>45</v>
      </c>
      <c r="Q5" s="8">
        <f t="shared" si="1"/>
        <v>2250</v>
      </c>
      <c r="R5" s="13">
        <f t="shared" si="2"/>
        <v>17050</v>
      </c>
      <c r="S5" s="9"/>
      <c r="T5" s="37" t="s">
        <v>58</v>
      </c>
    </row>
    <row r="6" spans="1:20" s="16" customFormat="1" ht="60" x14ac:dyDescent="0.25">
      <c r="A6" s="35" t="s">
        <v>27</v>
      </c>
      <c r="B6" s="10" t="s">
        <v>9</v>
      </c>
      <c r="C6" s="17" t="s">
        <v>54</v>
      </c>
      <c r="D6" s="10" t="s">
        <v>55</v>
      </c>
      <c r="E6" s="10" t="s">
        <v>34</v>
      </c>
      <c r="F6" s="10" t="s">
        <v>5</v>
      </c>
      <c r="G6" s="10" t="s">
        <v>88</v>
      </c>
      <c r="H6" s="11" t="s">
        <v>2</v>
      </c>
      <c r="I6" s="19">
        <v>30</v>
      </c>
      <c r="J6" s="8">
        <f t="shared" si="0"/>
        <v>1650</v>
      </c>
      <c r="K6" s="14"/>
      <c r="L6" s="14"/>
      <c r="M6" s="14">
        <v>2000</v>
      </c>
      <c r="N6" s="14">
        <v>40000</v>
      </c>
      <c r="O6" s="19">
        <v>40</v>
      </c>
      <c r="P6" s="14">
        <v>45</v>
      </c>
      <c r="Q6" s="8">
        <f t="shared" si="1"/>
        <v>1800</v>
      </c>
      <c r="R6" s="15">
        <f t="shared" si="2"/>
        <v>45450</v>
      </c>
      <c r="S6" s="12"/>
      <c r="T6" s="36"/>
    </row>
    <row r="7" spans="1:20" s="16" customFormat="1" ht="75" x14ac:dyDescent="0.25">
      <c r="A7" s="35" t="s">
        <v>25</v>
      </c>
      <c r="B7" s="10"/>
      <c r="C7" s="10" t="s">
        <v>89</v>
      </c>
      <c r="D7" s="10" t="s">
        <v>94</v>
      </c>
      <c r="E7" s="10" t="s">
        <v>95</v>
      </c>
      <c r="F7" s="10" t="s">
        <v>92</v>
      </c>
      <c r="G7" s="10" t="s">
        <v>93</v>
      </c>
      <c r="H7" s="11"/>
      <c r="I7" s="19">
        <v>200</v>
      </c>
      <c r="J7" s="8">
        <f t="shared" ref="J7" si="3">I7*55</f>
        <v>11000</v>
      </c>
      <c r="K7" s="14"/>
      <c r="L7" s="14"/>
      <c r="M7" s="14"/>
      <c r="N7" s="14"/>
      <c r="O7" s="19">
        <v>40</v>
      </c>
      <c r="P7" s="14">
        <v>45</v>
      </c>
      <c r="Q7" s="8">
        <f t="shared" ref="Q7" si="4">O7*P7</f>
        <v>1800</v>
      </c>
      <c r="R7" s="15">
        <f t="shared" ref="R7" si="5">J7+K7+L7+M7+N7+Q7</f>
        <v>12800</v>
      </c>
      <c r="S7" s="12"/>
      <c r="T7" s="46"/>
    </row>
    <row r="8" spans="1:20" ht="60" x14ac:dyDescent="0.25">
      <c r="A8" s="33" t="s">
        <v>33</v>
      </c>
      <c r="B8" s="10" t="s">
        <v>23</v>
      </c>
      <c r="C8" s="10" t="s">
        <v>24</v>
      </c>
      <c r="D8" s="10" t="s">
        <v>51</v>
      </c>
      <c r="E8" s="10" t="s">
        <v>49</v>
      </c>
      <c r="F8" s="10" t="s">
        <v>5</v>
      </c>
      <c r="G8" s="10" t="s">
        <v>37</v>
      </c>
      <c r="H8" s="12" t="s">
        <v>38</v>
      </c>
      <c r="I8" s="19">
        <v>600</v>
      </c>
      <c r="J8" s="8">
        <f>I8*55</f>
        <v>33000</v>
      </c>
      <c r="K8" s="8"/>
      <c r="L8" s="8"/>
      <c r="M8" s="8">
        <v>10000</v>
      </c>
      <c r="N8" s="8">
        <v>75000</v>
      </c>
      <c r="O8" s="19">
        <v>0</v>
      </c>
      <c r="P8" s="8">
        <v>0</v>
      </c>
      <c r="Q8" s="8">
        <f t="shared" si="1"/>
        <v>0</v>
      </c>
      <c r="R8" s="13">
        <f t="shared" si="2"/>
        <v>118000</v>
      </c>
      <c r="S8" s="10"/>
      <c r="T8" s="37" t="s">
        <v>60</v>
      </c>
    </row>
    <row r="9" spans="1:20" ht="75" x14ac:dyDescent="0.25">
      <c r="A9" s="33" t="s">
        <v>29</v>
      </c>
      <c r="B9" s="10" t="s">
        <v>81</v>
      </c>
      <c r="C9" s="10" t="s">
        <v>65</v>
      </c>
      <c r="D9" s="10" t="s">
        <v>74</v>
      </c>
      <c r="E9" s="10" t="s">
        <v>44</v>
      </c>
      <c r="F9" s="10" t="s">
        <v>5</v>
      </c>
      <c r="G9" s="10" t="s">
        <v>50</v>
      </c>
      <c r="H9" s="12"/>
      <c r="I9" s="19">
        <v>160</v>
      </c>
      <c r="J9" s="8">
        <f>I9*55</f>
        <v>8800</v>
      </c>
      <c r="K9" s="8"/>
      <c r="L9" s="8"/>
      <c r="M9" s="8"/>
      <c r="N9" s="8">
        <v>15000</v>
      </c>
      <c r="O9" s="19">
        <v>120</v>
      </c>
      <c r="P9" s="8">
        <v>45</v>
      </c>
      <c r="Q9" s="8">
        <f t="shared" ref="Q9" si="6">O9*P9</f>
        <v>5400</v>
      </c>
      <c r="R9" s="13">
        <f t="shared" si="2"/>
        <v>29200</v>
      </c>
      <c r="S9" s="10"/>
      <c r="T9" s="34"/>
    </row>
    <row r="10" spans="1:20" ht="150" customHeight="1" x14ac:dyDescent="0.25">
      <c r="A10" s="40" t="s">
        <v>29</v>
      </c>
      <c r="B10" s="41"/>
      <c r="C10" s="41" t="s">
        <v>82</v>
      </c>
      <c r="D10" s="41" t="s">
        <v>83</v>
      </c>
      <c r="E10" s="10" t="s">
        <v>84</v>
      </c>
      <c r="F10" s="41" t="s">
        <v>92</v>
      </c>
      <c r="G10" s="41" t="s">
        <v>90</v>
      </c>
      <c r="H10" s="42" t="s">
        <v>52</v>
      </c>
      <c r="I10" s="43">
        <v>150</v>
      </c>
      <c r="J10" s="44">
        <f>I10*55</f>
        <v>8250</v>
      </c>
      <c r="K10" s="44">
        <v>9500</v>
      </c>
      <c r="L10" s="44"/>
      <c r="M10" s="44">
        <v>5000</v>
      </c>
      <c r="N10" s="44">
        <v>5000</v>
      </c>
      <c r="O10" s="19">
        <v>40</v>
      </c>
      <c r="P10" s="44">
        <v>45</v>
      </c>
      <c r="Q10" s="44">
        <f t="shared" ref="Q10" si="7">O10*P10</f>
        <v>1800</v>
      </c>
      <c r="R10" s="45">
        <v>93296.25</v>
      </c>
      <c r="S10" s="41"/>
      <c r="T10" s="37"/>
    </row>
    <row r="11" spans="1:20" s="16" customFormat="1" ht="75" x14ac:dyDescent="0.25">
      <c r="A11" s="35" t="s">
        <v>31</v>
      </c>
      <c r="B11" s="10" t="s">
        <v>64</v>
      </c>
      <c r="C11" s="41" t="s">
        <v>61</v>
      </c>
      <c r="D11" s="41" t="s">
        <v>62</v>
      </c>
      <c r="E11" s="10" t="s">
        <v>68</v>
      </c>
      <c r="F11" s="41" t="s">
        <v>5</v>
      </c>
      <c r="G11" s="41" t="s">
        <v>85</v>
      </c>
      <c r="H11" s="42" t="s">
        <v>2</v>
      </c>
      <c r="I11" s="43">
        <v>150</v>
      </c>
      <c r="J11" s="44">
        <f>I11*55</f>
        <v>8250</v>
      </c>
      <c r="K11" s="44">
        <v>80000</v>
      </c>
      <c r="L11" s="44"/>
      <c r="M11" s="44"/>
      <c r="N11" s="44"/>
      <c r="O11" s="19">
        <v>150</v>
      </c>
      <c r="P11" s="44">
        <v>45</v>
      </c>
      <c r="Q11" s="44">
        <f t="shared" ref="Q11" si="8">O11*P11</f>
        <v>6750</v>
      </c>
      <c r="R11" s="15">
        <f t="shared" ref="R11" si="9">J11+K11+L11+M11+N11+Q11</f>
        <v>95000</v>
      </c>
      <c r="S11" s="41"/>
      <c r="T11" s="47" t="s">
        <v>63</v>
      </c>
    </row>
    <row r="12" spans="1:20" s="16" customFormat="1" ht="60" x14ac:dyDescent="0.25">
      <c r="A12" s="35" t="s">
        <v>102</v>
      </c>
      <c r="B12" s="10"/>
      <c r="C12" s="10" t="s">
        <v>91</v>
      </c>
      <c r="D12" s="10" t="s">
        <v>97</v>
      </c>
      <c r="E12" s="10" t="s">
        <v>98</v>
      </c>
      <c r="F12" s="10" t="s">
        <v>92</v>
      </c>
      <c r="G12" s="10" t="s">
        <v>99</v>
      </c>
      <c r="H12" s="11"/>
      <c r="I12" s="19"/>
      <c r="J12" s="8"/>
      <c r="K12" s="14"/>
      <c r="L12" s="14"/>
      <c r="M12" s="14"/>
      <c r="N12" s="8"/>
      <c r="O12" s="19"/>
      <c r="P12" s="14"/>
      <c r="Q12" s="8"/>
      <c r="R12" s="15"/>
      <c r="S12" s="12"/>
      <c r="T12" s="46"/>
    </row>
    <row r="13" spans="1:20" s="16" customFormat="1" ht="75" x14ac:dyDescent="0.25">
      <c r="A13" s="35" t="s">
        <v>29</v>
      </c>
      <c r="B13" s="10" t="s">
        <v>80</v>
      </c>
      <c r="C13" s="41" t="s">
        <v>71</v>
      </c>
      <c r="D13" s="41" t="s">
        <v>72</v>
      </c>
      <c r="E13" s="10" t="s">
        <v>73</v>
      </c>
      <c r="F13" s="41" t="s">
        <v>92</v>
      </c>
      <c r="G13" s="41" t="s">
        <v>96</v>
      </c>
      <c r="H13" s="42"/>
      <c r="I13" s="43"/>
      <c r="J13" s="44"/>
      <c r="K13" s="44"/>
      <c r="L13" s="44"/>
      <c r="M13" s="44"/>
      <c r="N13" s="44"/>
      <c r="O13" s="19"/>
      <c r="P13" s="44"/>
      <c r="Q13" s="44"/>
      <c r="R13" s="15"/>
      <c r="S13" s="41"/>
      <c r="T13" s="47"/>
    </row>
    <row r="14" spans="1:20" s="16" customFormat="1" ht="90" x14ac:dyDescent="0.25">
      <c r="A14" s="35" t="s">
        <v>29</v>
      </c>
      <c r="B14" s="10" t="s">
        <v>10</v>
      </c>
      <c r="C14" s="10" t="s">
        <v>76</v>
      </c>
      <c r="D14" s="10" t="s">
        <v>77</v>
      </c>
      <c r="E14" s="10" t="s">
        <v>75</v>
      </c>
      <c r="F14" s="10"/>
      <c r="G14" s="10"/>
      <c r="H14" s="11"/>
      <c r="I14" s="19">
        <v>0</v>
      </c>
      <c r="J14" s="8">
        <f t="shared" ref="J14" si="10">I14*55</f>
        <v>0</v>
      </c>
      <c r="K14" s="14"/>
      <c r="L14" s="14"/>
      <c r="M14" s="14"/>
      <c r="N14" s="8"/>
      <c r="O14" s="19"/>
      <c r="P14" s="14"/>
      <c r="Q14" s="8"/>
      <c r="R14" s="15"/>
      <c r="S14" s="12"/>
      <c r="T14" s="46" t="s">
        <v>59</v>
      </c>
    </row>
    <row r="15" spans="1:20" s="16" customFormat="1" ht="90" x14ac:dyDescent="0.25">
      <c r="A15" s="35" t="s">
        <v>103</v>
      </c>
      <c r="B15" s="10" t="s">
        <v>70</v>
      </c>
      <c r="C15" s="41" t="s">
        <v>67</v>
      </c>
      <c r="D15" s="41" t="s">
        <v>69</v>
      </c>
      <c r="E15" s="10" t="s">
        <v>79</v>
      </c>
      <c r="F15" s="41"/>
      <c r="G15" s="41"/>
      <c r="H15" s="42"/>
      <c r="I15" s="43"/>
      <c r="J15" s="44"/>
      <c r="K15" s="44"/>
      <c r="L15" s="44"/>
      <c r="M15" s="44"/>
      <c r="N15" s="44"/>
      <c r="O15" s="19"/>
      <c r="P15" s="44"/>
      <c r="Q15" s="44"/>
      <c r="R15" s="15"/>
      <c r="S15" s="41"/>
      <c r="T15" s="47" t="s">
        <v>78</v>
      </c>
    </row>
    <row r="16" spans="1:20" s="3" customFormat="1" x14ac:dyDescent="0.25">
      <c r="A16" s="1"/>
      <c r="B16" s="24"/>
      <c r="C16" s="24"/>
      <c r="D16" s="25" t="s">
        <v>22</v>
      </c>
      <c r="E16" s="25"/>
      <c r="F16" s="24"/>
      <c r="G16" s="24"/>
      <c r="H16" s="26"/>
      <c r="I16" s="27">
        <f>SUM(I4:I15)</f>
        <v>1700</v>
      </c>
      <c r="J16" s="25">
        <f>SUM(J4:J15)</f>
        <v>93500</v>
      </c>
      <c r="K16" s="25">
        <f>SUM(K4:K9)</f>
        <v>0</v>
      </c>
      <c r="L16" s="25">
        <f>SUM(L4:L9)</f>
        <v>0</v>
      </c>
      <c r="M16" s="25">
        <f>SUM(M4:M10)</f>
        <v>31000</v>
      </c>
      <c r="N16" s="25">
        <f>SUM(N4:N10)</f>
        <v>147000</v>
      </c>
      <c r="O16" s="38">
        <f>SUM(O4:O15)</f>
        <v>740</v>
      </c>
      <c r="P16" s="25"/>
      <c r="Q16" s="28">
        <f>SUM(Q4:Q15)</f>
        <v>33300</v>
      </c>
      <c r="R16" s="29">
        <f>SUM(R4:R15)</f>
        <v>458046.25</v>
      </c>
      <c r="S16" s="24"/>
      <c r="T16" s="20"/>
    </row>
    <row r="17" spans="1:3" x14ac:dyDescent="0.25">
      <c r="B17" t="s">
        <v>17</v>
      </c>
    </row>
    <row r="18" spans="1:3" x14ac:dyDescent="0.25">
      <c r="B18" t="s">
        <v>18</v>
      </c>
    </row>
    <row r="20" spans="1:3" x14ac:dyDescent="0.25">
      <c r="A20" s="1" t="s">
        <v>42</v>
      </c>
      <c r="B20" t="s">
        <v>25</v>
      </c>
      <c r="C20" t="s">
        <v>26</v>
      </c>
    </row>
    <row r="21" spans="1:3" x14ac:dyDescent="0.25">
      <c r="B21" t="s">
        <v>27</v>
      </c>
      <c r="C21" t="s">
        <v>28</v>
      </c>
    </row>
    <row r="22" spans="1:3" x14ac:dyDescent="0.25">
      <c r="B22" t="s">
        <v>29</v>
      </c>
      <c r="C22" t="s">
        <v>30</v>
      </c>
    </row>
    <row r="23" spans="1:3" x14ac:dyDescent="0.25">
      <c r="B23" t="s">
        <v>31</v>
      </c>
      <c r="C23" t="s">
        <v>40</v>
      </c>
    </row>
  </sheetData>
  <mergeCells count="6">
    <mergeCell ref="I1:R1"/>
    <mergeCell ref="I2:J2"/>
    <mergeCell ref="O2:Q2"/>
    <mergeCell ref="A1:A2"/>
    <mergeCell ref="T1:T2"/>
    <mergeCell ref="B1:B2"/>
  </mergeCells>
  <conditionalFormatting sqref="F15:T15 A15:D15 A4:T9">
    <cfRule type="expression" dxfId="8" priority="10">
      <formula>MOD(ROW(),2)</formula>
    </cfRule>
  </conditionalFormatting>
  <conditionalFormatting sqref="O16">
    <cfRule type="expression" dxfId="7" priority="9">
      <formula>MOD(ROW(),2)</formula>
    </cfRule>
  </conditionalFormatting>
  <conditionalFormatting sqref="A10:T10">
    <cfRule type="expression" dxfId="6" priority="8">
      <formula>MOD(ROW(),2)</formula>
    </cfRule>
  </conditionalFormatting>
  <conditionalFormatting sqref="A11:D11 F11:T11 F13:T13 A13:D13">
    <cfRule type="expression" dxfId="5" priority="6">
      <formula>MOD(ROW(),2)</formula>
    </cfRule>
  </conditionalFormatting>
  <conditionalFormatting sqref="E11 E13">
    <cfRule type="expression" dxfId="4" priority="5">
      <formula>MOD(ROW(),2)</formula>
    </cfRule>
  </conditionalFormatting>
  <conditionalFormatting sqref="E15">
    <cfRule type="expression" dxfId="3" priority="4">
      <formula>MOD(ROW(),2)</formula>
    </cfRule>
  </conditionalFormatting>
  <conditionalFormatting sqref="A12:D12 F12:T12">
    <cfRule type="expression" dxfId="2" priority="3">
      <formula>MOD(ROW(),2)</formula>
    </cfRule>
  </conditionalFormatting>
  <conditionalFormatting sqref="A14:T14">
    <cfRule type="expression" dxfId="1" priority="2">
      <formula>MOD(ROW(),2)</formula>
    </cfRule>
  </conditionalFormatting>
  <conditionalFormatting sqref="E12">
    <cfRule type="expression" dxfId="0" priority="1">
      <formula>MOD(ROW(),2)</formula>
    </cfRule>
  </conditionalFormatting>
  <pageMargins left="0.25" right="0.25" top="0.75" bottom="0.75" header="0.3" footer="0.3"/>
  <pageSetup paperSize="8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R&amp;D 20120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JMS</dc:creator>
  <cp:lastModifiedBy>Jean-Marc STAERCK</cp:lastModifiedBy>
  <cp:lastPrinted>2023-07-17T10:06:33Z</cp:lastPrinted>
  <dcterms:created xsi:type="dcterms:W3CDTF">2018-01-03T17:54:15Z</dcterms:created>
  <dcterms:modified xsi:type="dcterms:W3CDTF">2023-09-14T11:55:59Z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96 96 1920 1080</vt:lpwstr>
  </property>
</Properties>
</file>